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C:\Users\sigri\Documents\St Mary's\PaperWithPapa\"/>
    </mc:Choice>
  </mc:AlternateContent>
  <xr:revisionPtr revIDLastSave="0" documentId="13_ncr:1_{C4D92B7C-1ED9-4ECF-8DAC-90FBCAC781A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1" l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B22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B20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B19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B18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B17" i="1"/>
</calcChain>
</file>

<file path=xl/sharedStrings.xml><?xml version="1.0" encoding="utf-8"?>
<sst xmlns="http://schemas.openxmlformats.org/spreadsheetml/2006/main" count="52" uniqueCount="52">
  <si>
    <t>Value 1</t>
  </si>
  <si>
    <t>Value 2</t>
  </si>
  <si>
    <t>Value 3</t>
  </si>
  <si>
    <t>Value 4</t>
  </si>
  <si>
    <t>Value 5</t>
  </si>
  <si>
    <t>Value 6</t>
  </si>
  <si>
    <t>Value 7</t>
  </si>
  <si>
    <t>Value 8</t>
  </si>
  <si>
    <t>Value 9</t>
  </si>
  <si>
    <t>Value 10</t>
  </si>
  <si>
    <t>Value 11</t>
  </si>
  <si>
    <t>Value 12</t>
  </si>
  <si>
    <t>Value 13</t>
  </si>
  <si>
    <t>Value 14</t>
  </si>
  <si>
    <t>Value 15</t>
  </si>
  <si>
    <t>SD</t>
  </si>
  <si>
    <t>emf [V]</t>
  </si>
  <si>
    <t>Sum</t>
  </si>
  <si>
    <t>Final Rounded Value</t>
  </si>
  <si>
    <t>R_external [ohm]</t>
  </si>
  <si>
    <t>Remaining %
after 2h for
for V_external</t>
  </si>
  <si>
    <t>After 2 h 
V_external [V]</t>
  </si>
  <si>
    <t>Initial
V_external [V]</t>
  </si>
  <si>
    <t>Initial I 
[mA]</t>
  </si>
  <si>
    <t>After 2h
I [mA]</t>
  </si>
  <si>
    <t>Remaining %
after 2 h 
for I</t>
  </si>
  <si>
    <t>Avg (by hand)</t>
  </si>
  <si>
    <t>Avg (from Excel)</t>
  </si>
  <si>
    <t>% uncertainty</t>
  </si>
  <si>
    <t>Battery
Capacity
[mAh]</t>
  </si>
  <si>
    <t>E_total [J]</t>
  </si>
  <si>
    <t>E_resistor [J]</t>
  </si>
  <si>
    <t>Initial
r_internal
[ohm]</t>
  </si>
  <si>
    <t>After 2h
r_internal
[ohm]</t>
  </si>
  <si>
    <t>Increase in
r_internal 
as a factor</t>
  </si>
  <si>
    <t>% E_resistor /
E_total</t>
  </si>
  <si>
    <r>
      <t>3.24</t>
    </r>
    <r>
      <rPr>
        <sz val="11"/>
        <color theme="1"/>
        <rFont val="Calibri"/>
        <family val="2"/>
      </rPr>
      <t>±0.07</t>
    </r>
  </si>
  <si>
    <r>
      <t>220</t>
    </r>
    <r>
      <rPr>
        <sz val="11"/>
        <color theme="1"/>
        <rFont val="Calibri"/>
        <family val="2"/>
      </rPr>
      <t>±3</t>
    </r>
  </si>
  <si>
    <r>
      <t>3.01</t>
    </r>
    <r>
      <rPr>
        <sz val="11"/>
        <color theme="1"/>
        <rFont val="Calibri"/>
        <family val="2"/>
      </rPr>
      <t>±0.04</t>
    </r>
  </si>
  <si>
    <r>
      <t>2.32</t>
    </r>
    <r>
      <rPr>
        <sz val="11"/>
        <color theme="1"/>
        <rFont val="Calibri"/>
        <family val="2"/>
      </rPr>
      <t>±0.03</t>
    </r>
  </si>
  <si>
    <r>
      <t>76.9</t>
    </r>
    <r>
      <rPr>
        <sz val="11"/>
        <color theme="1"/>
        <rFont val="Calibri"/>
        <family val="2"/>
      </rPr>
      <t>±1.2</t>
    </r>
  </si>
  <si>
    <r>
      <t>14.1</t>
    </r>
    <r>
      <rPr>
        <sz val="11"/>
        <color theme="1"/>
        <rFont val="Calibri"/>
        <family val="2"/>
      </rPr>
      <t>±0.4</t>
    </r>
  </si>
  <si>
    <t>10.9±0.5</t>
  </si>
  <si>
    <t>77±2</t>
  </si>
  <si>
    <r>
      <t>23.0</t>
    </r>
    <r>
      <rPr>
        <sz val="11"/>
        <color theme="1"/>
        <rFont val="Calibri"/>
        <family val="2"/>
      </rPr>
      <t>±0.9</t>
    </r>
  </si>
  <si>
    <r>
      <t>269</t>
    </r>
    <r>
      <rPr>
        <sz val="11"/>
        <color theme="1"/>
        <rFont val="Calibri"/>
        <family val="2"/>
      </rPr>
      <t>±12</t>
    </r>
  </si>
  <si>
    <r>
      <t>204</t>
    </r>
    <r>
      <rPr>
        <sz val="11"/>
        <color theme="1"/>
        <rFont val="Calibri"/>
        <family val="2"/>
      </rPr>
      <t>±8</t>
    </r>
  </si>
  <si>
    <r>
      <t>75.6</t>
    </r>
    <r>
      <rPr>
        <sz val="11"/>
        <color theme="1"/>
        <rFont val="Calibri"/>
        <family val="2"/>
      </rPr>
      <t>±1.8</t>
    </r>
  </si>
  <si>
    <r>
      <t>17</t>
    </r>
    <r>
      <rPr>
        <sz val="11"/>
        <color theme="1"/>
        <rFont val="Calibri"/>
        <family val="2"/>
      </rPr>
      <t>±6</t>
    </r>
  </si>
  <si>
    <r>
      <t>86</t>
    </r>
    <r>
      <rPr>
        <sz val="11"/>
        <color theme="1"/>
        <rFont val="Calibri"/>
        <family val="2"/>
      </rPr>
      <t>±8</t>
    </r>
  </si>
  <si>
    <r>
      <t>5.6</t>
    </r>
    <r>
      <rPr>
        <sz val="11"/>
        <color theme="1"/>
        <rFont val="Calibri"/>
        <family val="2"/>
      </rPr>
      <t>±1.6</t>
    </r>
  </si>
  <si>
    <t>PGSonic - CR2016 
Fall 2024 - 220 ohms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</si>
</sst>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2"/>
  <sheetViews>
    <sheetView tabSelected="1" workbookViewId="0">
      <selection activeCell="A2" sqref="A2"/>
    </sheetView>
  </sheetViews>
  <sheetFormatPr defaultRowHeight="14.5" x14ac:dyDescent="0.35"/>
  <cols>
    <col min="1" max="1" width="18" bestFit="1" customWidth="1"/>
    <col min="2" max="2" width="10.36328125" bestFit="1" customWidth="1"/>
    <col min="3" max="3" width="15.453125" bestFit="1" customWidth="1"/>
    <col min="4" max="5" width="12.6328125" bestFit="1" customWidth="1"/>
    <col min="6" max="6" width="12.6328125" customWidth="1"/>
    <col min="7" max="8" width="11.36328125" bestFit="1" customWidth="1"/>
    <col min="9" max="9" width="11.54296875" bestFit="1" customWidth="1"/>
    <col min="11" max="11" width="9" bestFit="1" customWidth="1"/>
    <col min="12" max="12" width="11.26953125" customWidth="1"/>
    <col min="13" max="13" width="12.26953125" bestFit="1" customWidth="1"/>
    <col min="14" max="15" width="9" bestFit="1" customWidth="1"/>
    <col min="16" max="16" width="9.81640625" bestFit="1" customWidth="1"/>
  </cols>
  <sheetData>
    <row r="1" spans="1:16" ht="45.5" customHeight="1" x14ac:dyDescent="0.35">
      <c r="A1" s="2" t="s">
        <v>51</v>
      </c>
      <c r="B1" t="s">
        <v>16</v>
      </c>
      <c r="C1" t="s">
        <v>19</v>
      </c>
      <c r="D1" s="2" t="s">
        <v>22</v>
      </c>
      <c r="E1" s="2" t="s">
        <v>21</v>
      </c>
      <c r="F1" s="2" t="s">
        <v>20</v>
      </c>
      <c r="G1" s="2" t="s">
        <v>23</v>
      </c>
      <c r="H1" s="2" t="s">
        <v>24</v>
      </c>
      <c r="I1" s="2" t="s">
        <v>25</v>
      </c>
      <c r="J1" s="2" t="s">
        <v>29</v>
      </c>
      <c r="K1" s="2" t="s">
        <v>30</v>
      </c>
      <c r="L1" s="2" t="s">
        <v>31</v>
      </c>
      <c r="M1" s="2" t="s">
        <v>35</v>
      </c>
      <c r="N1" s="2" t="s">
        <v>32</v>
      </c>
      <c r="O1" s="2" t="s">
        <v>33</v>
      </c>
      <c r="P1" s="2" t="s">
        <v>34</v>
      </c>
    </row>
    <row r="2" spans="1:16" x14ac:dyDescent="0.35">
      <c r="A2" t="s">
        <v>0</v>
      </c>
      <c r="B2">
        <v>3.28</v>
      </c>
      <c r="C2">
        <v>219</v>
      </c>
      <c r="D2">
        <v>2.9830000000000001</v>
      </c>
      <c r="E2">
        <v>2.363</v>
      </c>
      <c r="F2">
        <v>79.2</v>
      </c>
      <c r="G2">
        <v>14.2</v>
      </c>
      <c r="H2">
        <v>11.4</v>
      </c>
      <c r="I2">
        <v>80.3</v>
      </c>
      <c r="J2">
        <v>23.632999999999999</v>
      </c>
      <c r="K2">
        <v>279.06099999999998</v>
      </c>
      <c r="L2">
        <v>210.04400000000001</v>
      </c>
      <c r="M2">
        <v>75.3</v>
      </c>
      <c r="N2">
        <v>20.895</v>
      </c>
      <c r="O2">
        <v>80.641999999999996</v>
      </c>
      <c r="P2">
        <v>3.86</v>
      </c>
    </row>
    <row r="3" spans="1:16" x14ac:dyDescent="0.35">
      <c r="A3" t="s">
        <v>1</v>
      </c>
      <c r="B3">
        <v>3.26</v>
      </c>
      <c r="C3">
        <v>218</v>
      </c>
      <c r="D3">
        <v>3.044</v>
      </c>
      <c r="E3">
        <v>2.3359999999999999</v>
      </c>
      <c r="F3">
        <v>76.7</v>
      </c>
      <c r="G3">
        <v>14.3</v>
      </c>
      <c r="H3">
        <v>10.8</v>
      </c>
      <c r="I3">
        <v>75.5</v>
      </c>
      <c r="J3">
        <v>23.082999999999998</v>
      </c>
      <c r="K3">
        <v>270.89600000000002</v>
      </c>
      <c r="L3">
        <v>205.51499999999999</v>
      </c>
      <c r="M3">
        <v>75.900000000000006</v>
      </c>
      <c r="N3">
        <v>15.173999999999999</v>
      </c>
      <c r="O3">
        <v>85.787000000000006</v>
      </c>
      <c r="P3">
        <v>5.65</v>
      </c>
    </row>
    <row r="4" spans="1:16" x14ac:dyDescent="0.35">
      <c r="A4" t="s">
        <v>2</v>
      </c>
      <c r="B4">
        <v>3.16</v>
      </c>
      <c r="C4">
        <v>218</v>
      </c>
      <c r="D4">
        <v>3.0379999999999998</v>
      </c>
      <c r="E4">
        <v>2.343</v>
      </c>
      <c r="F4">
        <v>77.099999999999994</v>
      </c>
      <c r="G4">
        <v>14.2</v>
      </c>
      <c r="H4">
        <v>11.1</v>
      </c>
      <c r="I4">
        <v>78.2</v>
      </c>
      <c r="J4">
        <v>23.331</v>
      </c>
      <c r="K4">
        <v>265.41399999999999</v>
      </c>
      <c r="L4">
        <v>207.947</v>
      </c>
      <c r="M4">
        <v>78.3</v>
      </c>
      <c r="N4">
        <v>8.5510000000000002</v>
      </c>
      <c r="O4">
        <v>73.84</v>
      </c>
      <c r="P4">
        <v>8.64</v>
      </c>
    </row>
    <row r="5" spans="1:16" x14ac:dyDescent="0.35">
      <c r="A5" t="s">
        <v>3</v>
      </c>
      <c r="B5">
        <v>3.24</v>
      </c>
      <c r="C5">
        <v>218</v>
      </c>
      <c r="D5">
        <v>3.0640000000000001</v>
      </c>
      <c r="E5">
        <v>2.3410000000000002</v>
      </c>
      <c r="F5">
        <v>76.400000000000006</v>
      </c>
      <c r="G5">
        <v>14.6</v>
      </c>
      <c r="H5">
        <v>10.8</v>
      </c>
      <c r="I5">
        <v>74</v>
      </c>
      <c r="J5">
        <v>22.978999999999999</v>
      </c>
      <c r="K5">
        <v>268.03300000000002</v>
      </c>
      <c r="L5">
        <v>204.40700000000001</v>
      </c>
      <c r="M5">
        <v>76.3</v>
      </c>
      <c r="N5">
        <v>12.085000000000001</v>
      </c>
      <c r="O5">
        <v>83.302999999999997</v>
      </c>
      <c r="P5">
        <v>6.89</v>
      </c>
    </row>
    <row r="6" spans="1:16" x14ac:dyDescent="0.35">
      <c r="A6" t="s">
        <v>4</v>
      </c>
      <c r="B6">
        <v>3.34</v>
      </c>
      <c r="C6">
        <v>219</v>
      </c>
      <c r="D6">
        <v>3.0150000000000001</v>
      </c>
      <c r="E6">
        <v>2.2999999999999998</v>
      </c>
      <c r="F6">
        <v>76.3</v>
      </c>
      <c r="G6">
        <v>14.4</v>
      </c>
      <c r="H6">
        <v>10.9</v>
      </c>
      <c r="I6">
        <v>75.7</v>
      </c>
      <c r="J6">
        <v>22.96</v>
      </c>
      <c r="K6">
        <v>276.07400000000001</v>
      </c>
      <c r="L6">
        <v>202.16200000000001</v>
      </c>
      <c r="M6">
        <v>73.2</v>
      </c>
      <c r="N6">
        <v>22.632000000000001</v>
      </c>
      <c r="O6">
        <v>94.983000000000004</v>
      </c>
      <c r="P6">
        <v>4.2</v>
      </c>
    </row>
    <row r="7" spans="1:16" x14ac:dyDescent="0.35">
      <c r="A7" t="s">
        <v>5</v>
      </c>
      <c r="B7">
        <v>3.17</v>
      </c>
      <c r="C7">
        <v>219</v>
      </c>
      <c r="D7">
        <v>3.016</v>
      </c>
      <c r="E7">
        <v>2.282</v>
      </c>
      <c r="F7">
        <v>75.7</v>
      </c>
      <c r="G7">
        <v>14.3</v>
      </c>
      <c r="H7">
        <v>10.9</v>
      </c>
      <c r="I7">
        <v>76.2</v>
      </c>
      <c r="J7">
        <v>23.062999999999999</v>
      </c>
      <c r="K7">
        <v>263.19200000000001</v>
      </c>
      <c r="L7">
        <v>202.12700000000001</v>
      </c>
      <c r="M7">
        <v>76.8</v>
      </c>
      <c r="N7">
        <v>10.74</v>
      </c>
      <c r="O7">
        <v>81.668999999999997</v>
      </c>
      <c r="P7">
        <v>7.6</v>
      </c>
    </row>
    <row r="8" spans="1:16" x14ac:dyDescent="0.35">
      <c r="A8" t="s">
        <v>6</v>
      </c>
      <c r="B8">
        <v>3.13</v>
      </c>
      <c r="C8">
        <v>219</v>
      </c>
      <c r="D8">
        <v>2.9470000000000001</v>
      </c>
      <c r="E8">
        <v>2.2749999999999999</v>
      </c>
      <c r="F8">
        <v>77.2</v>
      </c>
      <c r="G8">
        <v>14.9</v>
      </c>
      <c r="H8">
        <v>11.7</v>
      </c>
      <c r="I8">
        <v>78.5</v>
      </c>
      <c r="J8">
        <v>24.584</v>
      </c>
      <c r="K8">
        <v>277.01299999999998</v>
      </c>
      <c r="L8">
        <v>214.66200000000001</v>
      </c>
      <c r="M8">
        <v>77.5</v>
      </c>
      <c r="N8">
        <v>12.279</v>
      </c>
      <c r="O8">
        <v>72.789000000000001</v>
      </c>
      <c r="P8">
        <v>5.93</v>
      </c>
    </row>
    <row r="9" spans="1:16" x14ac:dyDescent="0.35">
      <c r="A9" t="s">
        <v>7</v>
      </c>
      <c r="B9">
        <v>3.29</v>
      </c>
      <c r="C9">
        <v>219</v>
      </c>
      <c r="D9">
        <v>3.0720000000000001</v>
      </c>
      <c r="E9">
        <v>2.3220000000000001</v>
      </c>
      <c r="F9">
        <v>75.599999999999994</v>
      </c>
      <c r="G9">
        <v>13.1</v>
      </c>
      <c r="H9">
        <v>9.6</v>
      </c>
      <c r="I9">
        <v>73.3</v>
      </c>
      <c r="J9">
        <v>20.244</v>
      </c>
      <c r="K9">
        <v>239.76400000000001</v>
      </c>
      <c r="L9">
        <v>178.61</v>
      </c>
      <c r="M9">
        <v>74.5</v>
      </c>
      <c r="N9">
        <v>16.670000000000002</v>
      </c>
      <c r="O9">
        <v>100.65600000000001</v>
      </c>
      <c r="P9">
        <v>6.04</v>
      </c>
    </row>
    <row r="10" spans="1:16" x14ac:dyDescent="0.35">
      <c r="A10" t="s">
        <v>8</v>
      </c>
      <c r="B10">
        <v>3.36</v>
      </c>
      <c r="C10">
        <v>219</v>
      </c>
      <c r="D10">
        <v>2.956</v>
      </c>
      <c r="E10">
        <v>2.294</v>
      </c>
      <c r="F10">
        <v>77.599999999999994</v>
      </c>
      <c r="G10">
        <v>14.3</v>
      </c>
      <c r="H10">
        <v>11.4</v>
      </c>
      <c r="I10">
        <v>79.7</v>
      </c>
      <c r="J10">
        <v>24.061</v>
      </c>
      <c r="K10">
        <v>291.04000000000002</v>
      </c>
      <c r="L10">
        <v>211.09800000000001</v>
      </c>
      <c r="M10">
        <v>72.5</v>
      </c>
      <c r="N10">
        <v>28.225000000000001</v>
      </c>
      <c r="O10">
        <v>93.174999999999997</v>
      </c>
      <c r="P10">
        <v>3.3</v>
      </c>
    </row>
    <row r="11" spans="1:16" x14ac:dyDescent="0.35">
      <c r="A11" t="s">
        <v>9</v>
      </c>
      <c r="B11">
        <v>3.32</v>
      </c>
      <c r="C11">
        <v>219</v>
      </c>
      <c r="D11">
        <v>2.9609999999999999</v>
      </c>
      <c r="E11">
        <v>2.2559999999999998</v>
      </c>
      <c r="F11">
        <v>76.2</v>
      </c>
      <c r="G11">
        <v>14</v>
      </c>
      <c r="H11">
        <v>10.9</v>
      </c>
      <c r="I11">
        <v>77.900000000000006</v>
      </c>
      <c r="J11">
        <v>22.943000000000001</v>
      </c>
      <c r="K11">
        <v>274.21199999999999</v>
      </c>
      <c r="L11">
        <v>200.33099999999999</v>
      </c>
      <c r="M11">
        <v>73.099999999999994</v>
      </c>
      <c r="N11">
        <v>25.655999999999999</v>
      </c>
      <c r="O11">
        <v>97.823999999999998</v>
      </c>
      <c r="P11">
        <v>3.81</v>
      </c>
    </row>
    <row r="12" spans="1:16" x14ac:dyDescent="0.35">
      <c r="A12" t="s">
        <v>10</v>
      </c>
      <c r="B12">
        <v>3.16</v>
      </c>
      <c r="C12">
        <v>215</v>
      </c>
      <c r="D12">
        <v>2.972</v>
      </c>
      <c r="E12">
        <v>2.3410000000000002</v>
      </c>
      <c r="F12">
        <v>78.8</v>
      </c>
      <c r="G12">
        <v>13.9</v>
      </c>
      <c r="H12">
        <v>11.1</v>
      </c>
      <c r="I12">
        <v>79.900000000000006</v>
      </c>
      <c r="J12">
        <v>23.431999999999999</v>
      </c>
      <c r="K12">
        <v>281.745</v>
      </c>
      <c r="L12">
        <v>209.19900000000001</v>
      </c>
      <c r="M12">
        <v>74.3</v>
      </c>
      <c r="N12">
        <v>26.48</v>
      </c>
      <c r="O12">
        <v>90.304000000000002</v>
      </c>
      <c r="P12">
        <v>3.41</v>
      </c>
    </row>
    <row r="13" spans="1:16" x14ac:dyDescent="0.35">
      <c r="A13" t="s">
        <v>11</v>
      </c>
      <c r="B13">
        <v>3.24</v>
      </c>
      <c r="C13">
        <v>225</v>
      </c>
      <c r="D13">
        <v>3.044</v>
      </c>
      <c r="E13">
        <v>2.298</v>
      </c>
      <c r="F13">
        <v>75.5</v>
      </c>
      <c r="G13">
        <v>14.2</v>
      </c>
      <c r="H13">
        <v>10.7</v>
      </c>
      <c r="I13">
        <v>75.400000000000006</v>
      </c>
      <c r="J13">
        <v>22.925999999999998</v>
      </c>
      <c r="K13">
        <v>267.40800000000002</v>
      </c>
      <c r="L13">
        <v>202.905</v>
      </c>
      <c r="M13">
        <v>75.900000000000006</v>
      </c>
      <c r="N13">
        <v>13.827</v>
      </c>
      <c r="O13">
        <v>87.754000000000005</v>
      </c>
      <c r="P13">
        <v>6.35</v>
      </c>
    </row>
    <row r="14" spans="1:16" x14ac:dyDescent="0.35">
      <c r="A14" t="s">
        <v>12</v>
      </c>
      <c r="B14">
        <v>3.22</v>
      </c>
      <c r="C14">
        <v>220</v>
      </c>
      <c r="D14">
        <v>3.0329999999999999</v>
      </c>
      <c r="E14">
        <v>2.3460000000000001</v>
      </c>
      <c r="F14">
        <v>77.3</v>
      </c>
      <c r="G14">
        <v>13.6</v>
      </c>
      <c r="H14">
        <v>10.4</v>
      </c>
      <c r="I14">
        <v>76.5</v>
      </c>
      <c r="J14">
        <v>22.204999999999998</v>
      </c>
      <c r="K14">
        <v>257.40100000000001</v>
      </c>
      <c r="L14">
        <v>197.75200000000001</v>
      </c>
      <c r="M14">
        <v>76.8</v>
      </c>
      <c r="N14">
        <v>13.763</v>
      </c>
      <c r="O14">
        <v>83.811000000000007</v>
      </c>
      <c r="P14">
        <v>6.09</v>
      </c>
    </row>
    <row r="15" spans="1:16" x14ac:dyDescent="0.35">
      <c r="A15" t="s">
        <v>13</v>
      </c>
      <c r="B15">
        <v>3.27</v>
      </c>
      <c r="C15">
        <v>221</v>
      </c>
      <c r="D15">
        <v>3.0579999999999998</v>
      </c>
      <c r="E15">
        <v>2.3199999999999998</v>
      </c>
      <c r="F15">
        <v>75.900000000000006</v>
      </c>
      <c r="G15">
        <v>14.3</v>
      </c>
      <c r="H15">
        <v>10.8</v>
      </c>
      <c r="I15">
        <v>75.5</v>
      </c>
      <c r="J15">
        <v>22.916</v>
      </c>
      <c r="K15">
        <v>269.77100000000002</v>
      </c>
      <c r="L15">
        <v>201.72200000000001</v>
      </c>
      <c r="M15">
        <v>74.8</v>
      </c>
      <c r="N15">
        <v>14.827999999999999</v>
      </c>
      <c r="O15">
        <v>87.975999999999999</v>
      </c>
      <c r="P15">
        <v>5.93</v>
      </c>
    </row>
    <row r="16" spans="1:16" x14ac:dyDescent="0.35">
      <c r="A16" t="s">
        <v>14</v>
      </c>
      <c r="B16">
        <v>3.16</v>
      </c>
      <c r="C16">
        <v>225</v>
      </c>
      <c r="D16">
        <v>2.9929999999999999</v>
      </c>
      <c r="E16">
        <v>2.343</v>
      </c>
      <c r="F16">
        <v>78.3</v>
      </c>
      <c r="G16">
        <v>13.9</v>
      </c>
      <c r="H16">
        <v>10.7</v>
      </c>
      <c r="I16">
        <v>77</v>
      </c>
      <c r="J16">
        <v>22.902000000000001</v>
      </c>
      <c r="K16">
        <v>260.53699999999998</v>
      </c>
      <c r="L16">
        <v>204.066</v>
      </c>
      <c r="M16">
        <v>78.3</v>
      </c>
      <c r="N16">
        <v>12.015000000000001</v>
      </c>
      <c r="O16">
        <v>76.069000000000003</v>
      </c>
      <c r="P16">
        <v>6.33</v>
      </c>
    </row>
    <row r="17" spans="1:16" x14ac:dyDescent="0.35">
      <c r="A17" t="s">
        <v>17</v>
      </c>
      <c r="B17" s="3">
        <f>SUM(B2:B16)</f>
        <v>48.599999999999994</v>
      </c>
      <c r="C17" s="3">
        <f t="shared" ref="C17:P17" si="0">SUM(C2:C16)</f>
        <v>3293</v>
      </c>
      <c r="D17" s="3">
        <f t="shared" si="0"/>
        <v>45.195999999999998</v>
      </c>
      <c r="E17" s="3">
        <f t="shared" si="0"/>
        <v>34.759999999999991</v>
      </c>
      <c r="F17" s="3">
        <f t="shared" si="0"/>
        <v>1153.8</v>
      </c>
      <c r="G17" s="3">
        <f t="shared" si="0"/>
        <v>212.20000000000002</v>
      </c>
      <c r="H17" s="3">
        <f t="shared" si="0"/>
        <v>163.20000000000002</v>
      </c>
      <c r="I17" s="3">
        <f t="shared" si="0"/>
        <v>1153.5999999999999</v>
      </c>
      <c r="J17" s="3">
        <f t="shared" si="0"/>
        <v>345.26199999999994</v>
      </c>
      <c r="K17" s="3">
        <f t="shared" si="0"/>
        <v>4041.5609999999997</v>
      </c>
      <c r="L17" s="3">
        <f t="shared" si="0"/>
        <v>3052.547</v>
      </c>
      <c r="M17" s="3">
        <f t="shared" si="0"/>
        <v>1133.4999999999998</v>
      </c>
      <c r="N17" s="3">
        <f t="shared" si="0"/>
        <v>253.82</v>
      </c>
      <c r="O17" s="3">
        <f t="shared" si="0"/>
        <v>1290.5819999999999</v>
      </c>
      <c r="P17" s="3">
        <f t="shared" si="0"/>
        <v>84.029999999999987</v>
      </c>
    </row>
    <row r="18" spans="1:16" x14ac:dyDescent="0.35">
      <c r="A18" t="s">
        <v>26</v>
      </c>
      <c r="B18" s="1">
        <f>B17/15</f>
        <v>3.2399999999999998</v>
      </c>
      <c r="C18" s="1">
        <f t="shared" ref="C18:P18" si="1">C17/15</f>
        <v>219.53333333333333</v>
      </c>
      <c r="D18" s="1">
        <f t="shared" si="1"/>
        <v>3.0130666666666666</v>
      </c>
      <c r="E18" s="1">
        <f t="shared" si="1"/>
        <v>2.3173333333333326</v>
      </c>
      <c r="F18" s="1">
        <f t="shared" si="1"/>
        <v>76.92</v>
      </c>
      <c r="G18" s="1">
        <f t="shared" si="1"/>
        <v>14.146666666666668</v>
      </c>
      <c r="H18" s="1">
        <f t="shared" si="1"/>
        <v>10.88</v>
      </c>
      <c r="I18" s="1">
        <f t="shared" si="1"/>
        <v>76.906666666666666</v>
      </c>
      <c r="J18" s="1">
        <f t="shared" si="1"/>
        <v>23.017466666666664</v>
      </c>
      <c r="K18" s="1">
        <f t="shared" si="1"/>
        <v>269.43739999999997</v>
      </c>
      <c r="L18" s="1">
        <f t="shared" si="1"/>
        <v>203.50313333333332</v>
      </c>
      <c r="M18" s="1">
        <f t="shared" si="1"/>
        <v>75.566666666666649</v>
      </c>
      <c r="N18" s="1">
        <f t="shared" si="1"/>
        <v>16.921333333333333</v>
      </c>
      <c r="O18" s="1">
        <f t="shared" si="1"/>
        <v>86.038799999999995</v>
      </c>
      <c r="P18" s="1">
        <f t="shared" si="1"/>
        <v>5.6019999999999994</v>
      </c>
    </row>
    <row r="19" spans="1:16" x14ac:dyDescent="0.35">
      <c r="A19" t="s">
        <v>27</v>
      </c>
      <c r="B19" s="1">
        <f>AVERAGE(B2:B16)</f>
        <v>3.2399999999999998</v>
      </c>
      <c r="C19" s="1">
        <f t="shared" ref="C19:P19" si="2">AVERAGE(C2:C16)</f>
        <v>219.53333333333333</v>
      </c>
      <c r="D19" s="1">
        <f t="shared" si="2"/>
        <v>3.0130666666666666</v>
      </c>
      <c r="E19" s="1">
        <f t="shared" si="2"/>
        <v>2.3173333333333326</v>
      </c>
      <c r="F19" s="1">
        <f t="shared" si="2"/>
        <v>76.92</v>
      </c>
      <c r="G19" s="1">
        <f t="shared" si="2"/>
        <v>14.146666666666668</v>
      </c>
      <c r="H19" s="1">
        <f t="shared" si="2"/>
        <v>10.88</v>
      </c>
      <c r="I19" s="1">
        <f t="shared" si="2"/>
        <v>76.906666666666666</v>
      </c>
      <c r="J19" s="1">
        <f t="shared" si="2"/>
        <v>23.017466666666664</v>
      </c>
      <c r="K19" s="1">
        <f t="shared" si="2"/>
        <v>269.43739999999997</v>
      </c>
      <c r="L19" s="1">
        <f t="shared" si="2"/>
        <v>203.50313333333332</v>
      </c>
      <c r="M19" s="1">
        <f t="shared" si="2"/>
        <v>75.566666666666649</v>
      </c>
      <c r="N19" s="1">
        <f t="shared" si="2"/>
        <v>16.921333333333333</v>
      </c>
      <c r="O19" s="1">
        <f t="shared" si="2"/>
        <v>86.038799999999995</v>
      </c>
      <c r="P19" s="1">
        <f t="shared" si="2"/>
        <v>5.6019999999999994</v>
      </c>
    </row>
    <row r="20" spans="1:16" x14ac:dyDescent="0.35">
      <c r="A20" t="s">
        <v>15</v>
      </c>
      <c r="B20" s="1">
        <f>_xlfn.STDEV.S(B2:B16)</f>
        <v>7.2111025509279711E-2</v>
      </c>
      <c r="C20" s="1">
        <f t="shared" ref="C20:P20" si="3">_xlfn.STDEV.S(C2:C16)</f>
        <v>2.5597618936887376</v>
      </c>
      <c r="D20" s="1">
        <f t="shared" si="3"/>
        <v>4.1710681514223101E-2</v>
      </c>
      <c r="E20" s="1">
        <f t="shared" si="3"/>
        <v>3.1331560233519656E-2</v>
      </c>
      <c r="F20" s="1">
        <f t="shared" si="3"/>
        <v>1.160787909752927</v>
      </c>
      <c r="G20" s="1">
        <f t="shared" si="3"/>
        <v>0.42065708237515875</v>
      </c>
      <c r="H20" s="1">
        <f t="shared" si="3"/>
        <v>0.48284868969777389</v>
      </c>
      <c r="I20" s="1">
        <f t="shared" si="3"/>
        <v>2.1261859435775294</v>
      </c>
      <c r="J20" s="1">
        <f t="shared" si="3"/>
        <v>0.9484167157250375</v>
      </c>
      <c r="K20" s="1">
        <f t="shared" si="3"/>
        <v>11.961602525223306</v>
      </c>
      <c r="L20" s="1">
        <f t="shared" si="3"/>
        <v>8.2478833810054955</v>
      </c>
      <c r="M20" s="1">
        <f t="shared" si="3"/>
        <v>1.8317309014257781</v>
      </c>
      <c r="N20" s="1">
        <f t="shared" si="3"/>
        <v>6.2573975268895889</v>
      </c>
      <c r="O20" s="1">
        <f t="shared" si="3"/>
        <v>8.4213192824606082</v>
      </c>
      <c r="P20" s="1">
        <f t="shared" si="3"/>
        <v>1.579621111894514</v>
      </c>
    </row>
    <row r="21" spans="1:16" x14ac:dyDescent="0.35">
      <c r="A21" t="s">
        <v>18</v>
      </c>
      <c r="B21" s="5" t="s">
        <v>36</v>
      </c>
      <c r="C21" s="5" t="s">
        <v>37</v>
      </c>
      <c r="D21" s="5" t="s">
        <v>38</v>
      </c>
      <c r="E21" s="5" t="s">
        <v>39</v>
      </c>
      <c r="F21" s="5" t="s">
        <v>40</v>
      </c>
      <c r="G21" s="5" t="s">
        <v>41</v>
      </c>
      <c r="H21" s="6" t="s">
        <v>42</v>
      </c>
      <c r="I21" s="6" t="s">
        <v>43</v>
      </c>
      <c r="J21" s="5" t="s">
        <v>44</v>
      </c>
      <c r="K21" s="5" t="s">
        <v>45</v>
      </c>
      <c r="L21" s="5" t="s">
        <v>46</v>
      </c>
      <c r="M21" s="5" t="s">
        <v>47</v>
      </c>
      <c r="N21" s="5" t="s">
        <v>48</v>
      </c>
      <c r="O21" s="5" t="s">
        <v>49</v>
      </c>
      <c r="P21" s="5" t="s">
        <v>50</v>
      </c>
    </row>
    <row r="22" spans="1:16" x14ac:dyDescent="0.35">
      <c r="A22" t="s">
        <v>28</v>
      </c>
      <c r="B22" s="4">
        <f>B20/B19*100</f>
        <v>2.2256489354715963</v>
      </c>
      <c r="C22" s="4">
        <f t="shared" ref="C22:P22" si="4">C20/C19*100</f>
        <v>1.166001469946282</v>
      </c>
      <c r="D22" s="4">
        <f t="shared" si="4"/>
        <v>1.3843265393250432</v>
      </c>
      <c r="E22" s="4">
        <f t="shared" si="4"/>
        <v>1.3520523691104573</v>
      </c>
      <c r="F22" s="4">
        <f t="shared" si="4"/>
        <v>1.5090846460646477</v>
      </c>
      <c r="G22" s="4">
        <f t="shared" si="4"/>
        <v>2.973542052604798</v>
      </c>
      <c r="H22" s="4">
        <f t="shared" si="4"/>
        <v>4.4379475156045389</v>
      </c>
      <c r="I22" s="4">
        <f t="shared" si="4"/>
        <v>2.7646315147072591</v>
      </c>
      <c r="J22" s="4">
        <f t="shared" si="4"/>
        <v>4.1204218060126987</v>
      </c>
      <c r="K22" s="4">
        <f t="shared" si="4"/>
        <v>4.4394737052923263</v>
      </c>
      <c r="L22" s="4">
        <f t="shared" si="4"/>
        <v>4.0529515422721563</v>
      </c>
      <c r="M22" s="4">
        <f t="shared" si="4"/>
        <v>2.4239932528792836</v>
      </c>
      <c r="N22" s="4">
        <f t="shared" si="4"/>
        <v>36.979340833403135</v>
      </c>
      <c r="O22" s="4">
        <f t="shared" si="4"/>
        <v>9.7878158254887442</v>
      </c>
      <c r="P22" s="4">
        <f t="shared" si="4"/>
        <v>28.197449337638599</v>
      </c>
    </row>
  </sheetData>
  <phoneticPr fontId="2" type="noConversion"/>
  <pageMargins left="0.7" right="0.7" top="0.75" bottom="0.75" header="0.3" footer="0.3"/>
  <pageSetup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Alice Lloyd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Sigrid Greene</dc:creator>
  <cp:lastModifiedBy>Sigrid Greene</cp:lastModifiedBy>
  <cp:lastPrinted>2025-01-22T01:48:07Z</cp:lastPrinted>
  <dcterms:created xsi:type="dcterms:W3CDTF">2023-01-29T00:02:22Z</dcterms:created>
  <dcterms:modified xsi:type="dcterms:W3CDTF">2026-01-11T22:10:36Z</dcterms:modified>
</cp:coreProperties>
</file>